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ブログ\"/>
    </mc:Choice>
  </mc:AlternateContent>
  <xr:revisionPtr revIDLastSave="0" documentId="13_ncr:1_{E52CF971-BB68-4D62-BC3C-C88F37C0AE46}" xr6:coauthVersionLast="47" xr6:coauthVersionMax="47" xr10:uidLastSave="{00000000-0000-0000-0000-000000000000}"/>
  <bookViews>
    <workbookView xWindow="-120" yWindow="-120" windowWidth="20730" windowHeight="11040" activeTab="2" xr2:uid="{C321C4E1-F7CF-4B50-86C3-909A9D843C18}"/>
  </bookViews>
  <sheets>
    <sheet name="スシロー 2022年9月" sheetId="1" r:id="rId1"/>
    <sheet name="くら寿司 2022年10月期" sheetId="2" r:id="rId2"/>
    <sheet name="スシローVSくら寿司" sheetId="3" r:id="rId3"/>
  </sheets>
  <definedNames>
    <definedName name="_xlnm._FilterDatabase" localSheetId="1" hidden="1">'くら寿司 2022年10月期'!$B$5:$B$33</definedName>
    <definedName name="_xlnm._FilterDatabase" localSheetId="0" hidden="1">'スシロー 2022年9月'!$B$5:$B$33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G8" i="3"/>
  <c r="E31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G20" i="3" s="1"/>
  <c r="E21" i="3"/>
  <c r="E22" i="3"/>
  <c r="E23" i="3"/>
  <c r="E24" i="3"/>
  <c r="G24" i="3" s="1"/>
  <c r="E25" i="3"/>
  <c r="E26" i="3"/>
  <c r="E27" i="3"/>
  <c r="E28" i="3"/>
  <c r="G28" i="3" s="1"/>
  <c r="E29" i="3"/>
  <c r="C31" i="3"/>
  <c r="C28" i="3"/>
  <c r="C29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G22" i="3" s="1"/>
  <c r="C23" i="3"/>
  <c r="C24" i="3"/>
  <c r="C25" i="3"/>
  <c r="C26" i="3"/>
  <c r="C27" i="3"/>
  <c r="G27" i="3" s="1"/>
  <c r="C6" i="3"/>
  <c r="F14" i="2"/>
  <c r="F7" i="2"/>
  <c r="F8" i="2"/>
  <c r="F14" i="1"/>
  <c r="F7" i="1"/>
  <c r="F5" i="3"/>
  <c r="A1" i="3"/>
  <c r="B1" i="1"/>
  <c r="B1" i="2"/>
  <c r="F30" i="2"/>
  <c r="F28" i="2" s="1"/>
  <c r="F26" i="2"/>
  <c r="F27" i="2"/>
  <c r="F25" i="2"/>
  <c r="F24" i="2"/>
  <c r="F23" i="2"/>
  <c r="F22" i="2"/>
  <c r="F21" i="2"/>
  <c r="F20" i="2"/>
  <c r="F19" i="2"/>
  <c r="F18" i="2"/>
  <c r="F17" i="2"/>
  <c r="F16" i="2"/>
  <c r="F15" i="2"/>
  <c r="F13" i="2"/>
  <c r="F12" i="2"/>
  <c r="F11" i="2"/>
  <c r="F10" i="2"/>
  <c r="F9" i="2"/>
  <c r="F6" i="2"/>
  <c r="F5" i="2"/>
  <c r="E6" i="3" s="1"/>
  <c r="F30" i="1"/>
  <c r="F28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6" i="1"/>
  <c r="F5" i="1"/>
  <c r="G29" i="3" l="1"/>
  <c r="G25" i="3"/>
  <c r="G21" i="3"/>
  <c r="G17" i="3"/>
  <c r="G11" i="3"/>
  <c r="G15" i="3"/>
  <c r="G6" i="3"/>
  <c r="G12" i="3"/>
  <c r="G16" i="3"/>
  <c r="G13" i="3"/>
  <c r="G19" i="3"/>
  <c r="G7" i="3"/>
  <c r="G26" i="3"/>
  <c r="G18" i="3"/>
  <c r="G14" i="3"/>
  <c r="G10" i="3"/>
  <c r="G9" i="3"/>
</calcChain>
</file>

<file path=xl/sharedStrings.xml><?xml version="1.0" encoding="utf-8"?>
<sst xmlns="http://schemas.openxmlformats.org/spreadsheetml/2006/main" count="262" uniqueCount="71">
  <si>
    <t>値が高い方が良好な指標</t>
    <rPh sb="0" eb="1">
      <t>アタイ</t>
    </rPh>
    <rPh sb="2" eb="3">
      <t>タカ</t>
    </rPh>
    <rPh sb="4" eb="5">
      <t>ホウ</t>
    </rPh>
    <rPh sb="6" eb="8">
      <t>リョウコウ</t>
    </rPh>
    <rPh sb="9" eb="11">
      <t>シヒョウ</t>
    </rPh>
    <phoneticPr fontId="2"/>
  </si>
  <si>
    <t>値が低い方が良好な指標</t>
    <rPh sb="0" eb="1">
      <t>アタイ</t>
    </rPh>
    <rPh sb="2" eb="3">
      <t>ヒク</t>
    </rPh>
    <rPh sb="4" eb="5">
      <t>ホウ</t>
    </rPh>
    <rPh sb="6" eb="8">
      <t>リョウコウ</t>
    </rPh>
    <rPh sb="9" eb="11">
      <t>シヒョウ</t>
    </rPh>
    <phoneticPr fontId="2"/>
  </si>
  <si>
    <t>入力値</t>
    <rPh sb="0" eb="3">
      <t>ニュウリョクチ</t>
    </rPh>
    <phoneticPr fontId="2"/>
  </si>
  <si>
    <t>出力された財務指標</t>
    <rPh sb="0" eb="2">
      <t>シュツリョク</t>
    </rPh>
    <rPh sb="5" eb="9">
      <t>ザイムシヒョウ</t>
    </rPh>
    <phoneticPr fontId="2"/>
  </si>
  <si>
    <t>総資本</t>
    <rPh sb="0" eb="3">
      <t>ソウシホン</t>
    </rPh>
    <phoneticPr fontId="2"/>
  </si>
  <si>
    <t>百万円</t>
    <rPh sb="0" eb="3">
      <t>ヒャクマンエン</t>
    </rPh>
    <phoneticPr fontId="2"/>
  </si>
  <si>
    <t>総資本経常利益率</t>
    <rPh sb="0" eb="8">
      <t>ソウシホンケイジョウリエキリツ</t>
    </rPh>
    <phoneticPr fontId="2"/>
  </si>
  <si>
    <t>%</t>
    <phoneticPr fontId="2"/>
  </si>
  <si>
    <t>収益性</t>
    <rPh sb="0" eb="3">
      <t>シュウエキセイ</t>
    </rPh>
    <phoneticPr fontId="2"/>
  </si>
  <si>
    <t>流動資産</t>
    <rPh sb="0" eb="4">
      <t>リュウドウシサン</t>
    </rPh>
    <phoneticPr fontId="2"/>
  </si>
  <si>
    <t>売上高総利益率</t>
    <rPh sb="0" eb="3">
      <t>ウリアゲダカ</t>
    </rPh>
    <rPh sb="3" eb="7">
      <t>ソウリエキリツ</t>
    </rPh>
    <phoneticPr fontId="2"/>
  </si>
  <si>
    <t>当座資産</t>
    <rPh sb="0" eb="4">
      <t>トウザシサン</t>
    </rPh>
    <phoneticPr fontId="2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</si>
  <si>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</si>
  <si>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売上債権</t>
    <rPh sb="0" eb="4">
      <t>ウリアゲサイケン</t>
    </rPh>
    <phoneticPr fontId="2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</si>
  <si>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2"/>
  </si>
  <si>
    <t>棚卸資産</t>
    <rPh sb="0" eb="4">
      <t>タナオロシシサン</t>
    </rPh>
    <phoneticPr fontId="2"/>
  </si>
  <si>
    <t>売上高税引前利益率</t>
    <rPh sb="0" eb="2">
      <t>ウリアゲ</t>
    </rPh>
    <rPh sb="2" eb="3">
      <t>ダカ</t>
    </rPh>
    <rPh sb="3" eb="5">
      <t>ゼイヒ</t>
    </rPh>
    <rPh sb="5" eb="6">
      <t>マエ</t>
    </rPh>
    <rPh sb="6" eb="8">
      <t>リエキ</t>
    </rPh>
    <rPh sb="8" eb="9">
      <t>リツ</t>
    </rPh>
    <phoneticPr fontId="2"/>
  </si>
  <si>
    <t>固定資産</t>
    <rPh sb="0" eb="4">
      <t>コテイシサン</t>
    </rPh>
    <phoneticPr fontId="2"/>
  </si>
  <si>
    <t>売上高当期純利益率</t>
    <rPh sb="0" eb="3">
      <t>ウリアゲダカ</t>
    </rPh>
    <rPh sb="3" eb="8">
      <t>トウキジュンリエキ</t>
    </rPh>
    <rPh sb="8" eb="9">
      <t>リツ</t>
    </rPh>
    <phoneticPr fontId="2"/>
  </si>
  <si>
    <t>有形固定資産</t>
    <rPh sb="0" eb="6">
      <t>ユウケイコテイシサン</t>
    </rPh>
    <phoneticPr fontId="2"/>
  </si>
  <si>
    <t>ROE</t>
    <phoneticPr fontId="2"/>
  </si>
  <si>
    <t>流動負債</t>
    <rPh sb="0" eb="4">
      <t>リュウドウフサイ</t>
    </rPh>
    <phoneticPr fontId="2"/>
  </si>
  <si>
    <t>ROA</t>
    <phoneticPr fontId="2"/>
  </si>
  <si>
    <t>固定負債</t>
    <rPh sb="0" eb="2">
      <t>コテイ</t>
    </rPh>
    <rPh sb="2" eb="4">
      <t>フサイ</t>
    </rPh>
    <phoneticPr fontId="2"/>
  </si>
  <si>
    <t>売上債権回転率</t>
    <rPh sb="0" eb="4">
      <t>ウリアゲサイケン</t>
    </rPh>
    <rPh sb="4" eb="7">
      <t>カイテンリツ</t>
    </rPh>
    <phoneticPr fontId="2"/>
  </si>
  <si>
    <t>回</t>
    <rPh sb="0" eb="1">
      <t>カイ</t>
    </rPh>
    <phoneticPr fontId="2"/>
  </si>
  <si>
    <t>効率性</t>
    <rPh sb="0" eb="3">
      <t>コウリツセイ</t>
    </rPh>
    <phoneticPr fontId="2"/>
  </si>
  <si>
    <t>他人資本</t>
    <rPh sb="0" eb="2">
      <t>タニン</t>
    </rPh>
    <rPh sb="2" eb="4">
      <t>シホン</t>
    </rPh>
    <phoneticPr fontId="2"/>
  </si>
  <si>
    <t>棚卸資産回転率</t>
    <rPh sb="0" eb="4">
      <t>タナオロシシサン</t>
    </rPh>
    <rPh sb="4" eb="7">
      <t>カイテンリツ</t>
    </rPh>
    <phoneticPr fontId="2"/>
  </si>
  <si>
    <t>自己資本</t>
    <rPh sb="0" eb="4">
      <t>ジコシホン</t>
    </rPh>
    <phoneticPr fontId="2"/>
  </si>
  <si>
    <t>有形固定資産回転率</t>
    <rPh sb="0" eb="6">
      <t>ユウケイコテイシサン</t>
    </rPh>
    <rPh sb="6" eb="9">
      <t>カイテンリツ</t>
    </rPh>
    <phoneticPr fontId="2"/>
  </si>
  <si>
    <t>売上高</t>
    <rPh sb="0" eb="3">
      <t>ウリアゲダカ</t>
    </rPh>
    <phoneticPr fontId="2"/>
  </si>
  <si>
    <t>総資本回転期間</t>
    <rPh sb="0" eb="7">
      <t>ソウシホンカイテンキカン</t>
    </rPh>
    <phoneticPr fontId="2"/>
  </si>
  <si>
    <t>月</t>
    <rPh sb="0" eb="1">
      <t>ツキ</t>
    </rPh>
    <phoneticPr fontId="2"/>
  </si>
  <si>
    <t>売上総利益</t>
    <rPh sb="0" eb="2">
      <t>ウリアゲ</t>
    </rPh>
    <rPh sb="2" eb="5">
      <t>ソウリエキ</t>
    </rPh>
    <phoneticPr fontId="2"/>
  </si>
  <si>
    <t>売上債権回転期間</t>
    <rPh sb="0" eb="2">
      <t>ウリアゲ</t>
    </rPh>
    <rPh sb="2" eb="4">
      <t>サイケン</t>
    </rPh>
    <rPh sb="4" eb="6">
      <t>カイテン</t>
    </rPh>
    <rPh sb="6" eb="8">
      <t>キカン</t>
    </rPh>
    <phoneticPr fontId="2"/>
  </si>
  <si>
    <t>営業利益</t>
    <rPh sb="0" eb="4">
      <t>エイギョウリエキ</t>
    </rPh>
    <phoneticPr fontId="2"/>
  </si>
  <si>
    <t>棚卸資産回転期間</t>
    <rPh sb="0" eb="2">
      <t>タナオロシ</t>
    </rPh>
    <rPh sb="2" eb="4">
      <t>シサン</t>
    </rPh>
    <rPh sb="4" eb="6">
      <t>カイテン</t>
    </rPh>
    <rPh sb="6" eb="8">
      <t>キカン</t>
    </rPh>
    <phoneticPr fontId="2"/>
  </si>
  <si>
    <t>経常利益</t>
    <rPh sb="0" eb="4">
      <t>ケイジョウリエキ</t>
    </rPh>
    <phoneticPr fontId="2"/>
  </si>
  <si>
    <t>流動比率</t>
    <rPh sb="0" eb="4">
      <t>リュウドウヒリツ</t>
    </rPh>
    <phoneticPr fontId="2"/>
  </si>
  <si>
    <t>安全性</t>
    <rPh sb="0" eb="3">
      <t>アンゼンセイ</t>
    </rPh>
    <phoneticPr fontId="2"/>
  </si>
  <si>
    <t>税引前利益</t>
    <rPh sb="0" eb="3">
      <t>ゼイビキマエ</t>
    </rPh>
    <rPh sb="3" eb="5">
      <t>リエキ</t>
    </rPh>
    <phoneticPr fontId="2"/>
  </si>
  <si>
    <t>当座比率</t>
    <rPh sb="0" eb="4">
      <t>トウザヒリツ</t>
    </rPh>
    <phoneticPr fontId="2"/>
  </si>
  <si>
    <t>当期純利益</t>
    <rPh sb="0" eb="5">
      <t>トウキジュンリエキ</t>
    </rPh>
    <phoneticPr fontId="2"/>
  </si>
  <si>
    <t>固定比率</t>
    <rPh sb="0" eb="4">
      <t>コテイヒリツ</t>
    </rPh>
    <phoneticPr fontId="2"/>
  </si>
  <si>
    <t>受取利息</t>
    <rPh sb="0" eb="4">
      <t>ウケトリリソク</t>
    </rPh>
    <phoneticPr fontId="2"/>
  </si>
  <si>
    <t>固定長期適合率</t>
    <rPh sb="0" eb="7">
      <t>コテイチョウキテキゴウリツ</t>
    </rPh>
    <phoneticPr fontId="2"/>
  </si>
  <si>
    <t>受取配当金</t>
    <rPh sb="0" eb="5">
      <t>ウケトリハイトウキン</t>
    </rPh>
    <phoneticPr fontId="2"/>
  </si>
  <si>
    <t>自己資本比率</t>
    <rPh sb="0" eb="6">
      <t>ジコシホンヒリツ</t>
    </rPh>
    <phoneticPr fontId="2"/>
  </si>
  <si>
    <t>その他事業利益</t>
    <rPh sb="2" eb="3">
      <t>タ</t>
    </rPh>
    <rPh sb="3" eb="7">
      <t>ジギョウリエキ</t>
    </rPh>
    <phoneticPr fontId="2"/>
  </si>
  <si>
    <t>負債比率</t>
    <rPh sb="0" eb="4">
      <t>フサイヒリツ</t>
    </rPh>
    <phoneticPr fontId="2"/>
  </si>
  <si>
    <t>為替差益</t>
    <rPh sb="0" eb="4">
      <t>カワセサエキ</t>
    </rPh>
    <phoneticPr fontId="2"/>
  </si>
  <si>
    <t>インタレスト・
カバレッジ・レシオ</t>
    <phoneticPr fontId="2"/>
  </si>
  <si>
    <t>倍</t>
    <rPh sb="0" eb="1">
      <t>バイ</t>
    </rPh>
    <phoneticPr fontId="2"/>
  </si>
  <si>
    <t>為替差損</t>
    <rPh sb="0" eb="4">
      <t>カワセサソン</t>
    </rPh>
    <phoneticPr fontId="2"/>
  </si>
  <si>
    <t>労働生産性</t>
    <rPh sb="0" eb="5">
      <t>ロウドウセイサンセイ</t>
    </rPh>
    <phoneticPr fontId="2"/>
  </si>
  <si>
    <t>生産性</t>
    <rPh sb="0" eb="3">
      <t>セイサンセイ</t>
    </rPh>
    <phoneticPr fontId="2"/>
  </si>
  <si>
    <t>人件費</t>
    <rPh sb="0" eb="3">
      <t>ジンケンヒ</t>
    </rPh>
    <phoneticPr fontId="2"/>
  </si>
  <si>
    <t>賃借料</t>
    <rPh sb="0" eb="3">
      <t>チンシャクリョウ</t>
    </rPh>
    <phoneticPr fontId="2"/>
  </si>
  <si>
    <t>付加価値</t>
    <rPh sb="0" eb="4">
      <t>フカカチ</t>
    </rPh>
    <phoneticPr fontId="2"/>
  </si>
  <si>
    <t>金融費用</t>
    <rPh sb="0" eb="4">
      <t>キンユウヒヨウ</t>
    </rPh>
    <phoneticPr fontId="2"/>
  </si>
  <si>
    <t>租税公課</t>
    <rPh sb="0" eb="4">
      <t>ソゼイコウカ</t>
    </rPh>
    <phoneticPr fontId="2"/>
  </si>
  <si>
    <t>減価償却費</t>
    <rPh sb="0" eb="5">
      <t>ゲンカショウキャクヒ</t>
    </rPh>
    <phoneticPr fontId="2"/>
  </si>
  <si>
    <t>従業員数</t>
    <rPh sb="0" eb="4">
      <t>ジュウギョウインスウ</t>
    </rPh>
    <phoneticPr fontId="2"/>
  </si>
  <si>
    <t>人</t>
    <rPh sb="0" eb="1">
      <t>ニン</t>
    </rPh>
    <phoneticPr fontId="2"/>
  </si>
  <si>
    <t>%</t>
  </si>
  <si>
    <t>スシロー</t>
    <phoneticPr fontId="2"/>
  </si>
  <si>
    <t>くら寿司</t>
    <rPh sb="2" eb="4">
      <t>ズシ</t>
    </rPh>
    <phoneticPr fontId="2"/>
  </si>
  <si>
    <t>売上高販管費率</t>
    <rPh sb="0" eb="2">
      <t>ウリアゲ</t>
    </rPh>
    <rPh sb="2" eb="3">
      <t>ダカ</t>
    </rPh>
    <rPh sb="3" eb="6">
      <t>ハンカンヒ</t>
    </rPh>
    <rPh sb="6" eb="7">
      <t>リツ</t>
    </rPh>
    <phoneticPr fontId="2"/>
  </si>
  <si>
    <t>販管費</t>
    <rPh sb="0" eb="3">
      <t>ハンカンヒ</t>
    </rPh>
    <phoneticPr fontId="2"/>
  </si>
  <si>
    <t>総資本回転率</t>
    <rPh sb="0" eb="6">
      <t>ソウシホンカイテンリツ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</si>
</sst>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66006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/>
      <diagonal/>
    </border>
    <border>
      <left style="medium">
        <color rgb="FF00CC00"/>
      </left>
      <right style="medium">
        <color rgb="FF00CC00"/>
      </right>
      <top/>
      <bottom/>
      <diagonal/>
    </border>
    <border>
      <left style="medium">
        <color rgb="FF00CC00"/>
      </left>
      <right style="medium">
        <color rgb="FF00CC00"/>
      </right>
      <top/>
      <bottom style="medium">
        <color rgb="FF00CC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176" fontId="0" fillId="0" borderId="1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0" fontId="5" fillId="0" borderId="5" xfId="0" applyFont="1" applyBorder="1">
      <alignment vertical="center"/>
    </xf>
    <xf numFmtId="176" fontId="0" fillId="0" borderId="6" xfId="0" applyNumberFormat="1" applyBorder="1">
      <alignment vertical="center"/>
    </xf>
    <xf numFmtId="0" fontId="6" fillId="0" borderId="0" xfId="0" applyFont="1">
      <alignment vertical="center"/>
    </xf>
    <xf numFmtId="176" fontId="0" fillId="2" borderId="2" xfId="0" applyNumberFormat="1" applyFill="1" applyBorder="1">
      <alignment vertical="center"/>
    </xf>
    <xf numFmtId="177" fontId="7" fillId="0" borderId="0" xfId="0" applyNumberFormat="1" applyFont="1">
      <alignment vertical="center"/>
    </xf>
    <xf numFmtId="0" fontId="3" fillId="0" borderId="7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5" fontId="5" fillId="0" borderId="0" xfId="0" applyNumberFormat="1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9ABEB-5189-457A-BE20-28EC48957882}">
  <dimension ref="B1:H33"/>
  <sheetViews>
    <sheetView showGridLines="0" topLeftCell="A13" workbookViewId="0">
      <selection activeCell="E33" sqref="E33"/>
    </sheetView>
  </sheetViews>
  <sheetFormatPr defaultRowHeight="18.75" x14ac:dyDescent="0.4"/>
  <cols>
    <col min="1" max="1" width="1.375" customWidth="1"/>
    <col min="2" max="2" width="15.125" bestFit="1" customWidth="1"/>
    <col min="3" max="3" width="11.125" style="2" bestFit="1" customWidth="1"/>
    <col min="4" max="4" width="7.125" style="2" customWidth="1"/>
    <col min="5" max="5" width="19.5" bestFit="1" customWidth="1"/>
    <col min="6" max="6" width="10" style="3" bestFit="1" customWidth="1"/>
    <col min="7" max="8" width="7.125" bestFit="1" customWidth="1"/>
    <col min="9" max="9" width="0.875" customWidth="1"/>
  </cols>
  <sheetData>
    <row r="1" spans="2:8" ht="24" x14ac:dyDescent="0.4">
      <c r="B1" s="1" t="str">
        <f ca="1">MID(CELL("filename",A1),FIND("]",CELL("filename",A1))+1,99)</f>
        <v>スシロー 2022年9月</v>
      </c>
    </row>
    <row r="2" spans="2:8" x14ac:dyDescent="0.4">
      <c r="E2" s="4" t="s">
        <v>0</v>
      </c>
    </row>
    <row r="3" spans="2:8" x14ac:dyDescent="0.4">
      <c r="E3" s="5" t="s">
        <v>1</v>
      </c>
    </row>
    <row r="4" spans="2:8" ht="19.5" thickBot="1" x14ac:dyDescent="0.45">
      <c r="C4" s="6" t="s">
        <v>2</v>
      </c>
      <c r="E4" s="19" t="s">
        <v>3</v>
      </c>
      <c r="F4" s="20"/>
    </row>
    <row r="5" spans="2:8" ht="19.5" thickBot="1" x14ac:dyDescent="0.45">
      <c r="B5" s="7" t="s">
        <v>4</v>
      </c>
      <c r="C5" s="8">
        <v>331982</v>
      </c>
      <c r="D5" s="2" t="s">
        <v>5</v>
      </c>
      <c r="E5" s="4" t="s">
        <v>6</v>
      </c>
      <c r="F5" s="9">
        <f>C20/C5*100</f>
        <v>2.2784367827171352</v>
      </c>
      <c r="G5" t="s">
        <v>7</v>
      </c>
      <c r="H5" s="25" t="s">
        <v>8</v>
      </c>
    </row>
    <row r="6" spans="2:8" ht="19.5" thickBot="1" x14ac:dyDescent="0.45">
      <c r="B6" s="7" t="s">
        <v>9</v>
      </c>
      <c r="C6" s="8">
        <v>67993</v>
      </c>
      <c r="E6" s="4" t="s">
        <v>10</v>
      </c>
      <c r="F6" s="9">
        <f>C17/C16*100</f>
        <v>53.684131944074146</v>
      </c>
      <c r="G6" t="s">
        <v>7</v>
      </c>
      <c r="H6" s="26"/>
    </row>
    <row r="7" spans="2:8" ht="19.5" thickBot="1" x14ac:dyDescent="0.45">
      <c r="B7" s="7" t="s">
        <v>11</v>
      </c>
      <c r="C7" s="8">
        <v>62034</v>
      </c>
      <c r="E7" s="5" t="s">
        <v>68</v>
      </c>
      <c r="F7" s="9">
        <f>C18/C16*100</f>
        <v>49.066658134880434</v>
      </c>
      <c r="G7" t="s">
        <v>7</v>
      </c>
      <c r="H7" s="26"/>
    </row>
    <row r="8" spans="2:8" ht="19.5" thickBot="1" x14ac:dyDescent="0.45">
      <c r="B8" s="7" t="s">
        <v>13</v>
      </c>
      <c r="C8" s="8">
        <v>11397</v>
      </c>
      <c r="E8" s="4" t="s">
        <v>12</v>
      </c>
      <c r="F8" s="9">
        <f>C19/C16*100</f>
        <v>3.5986363361665976</v>
      </c>
      <c r="G8" t="s">
        <v>7</v>
      </c>
      <c r="H8" s="26"/>
    </row>
    <row r="9" spans="2:8" ht="19.5" thickBot="1" x14ac:dyDescent="0.45">
      <c r="B9" s="7" t="s">
        <v>15</v>
      </c>
      <c r="C9" s="8">
        <v>3534</v>
      </c>
      <c r="E9" s="4" t="s">
        <v>14</v>
      </c>
      <c r="F9" s="9">
        <f>C20/C16*100</f>
        <v>2.688934628742877</v>
      </c>
      <c r="G9" t="s">
        <v>7</v>
      </c>
      <c r="H9" s="26"/>
    </row>
    <row r="10" spans="2:8" ht="19.5" thickBot="1" x14ac:dyDescent="0.45">
      <c r="B10" s="7" t="s">
        <v>17</v>
      </c>
      <c r="C10" s="8">
        <v>263990</v>
      </c>
      <c r="E10" s="4" t="s">
        <v>16</v>
      </c>
      <c r="F10" s="9">
        <f>C21/C16*100</f>
        <v>2.688934628742877</v>
      </c>
      <c r="G10" t="s">
        <v>7</v>
      </c>
      <c r="H10" s="26"/>
    </row>
    <row r="11" spans="2:8" ht="19.5" thickBot="1" x14ac:dyDescent="0.45">
      <c r="B11" s="7" t="s">
        <v>19</v>
      </c>
      <c r="C11" s="8">
        <v>162490</v>
      </c>
      <c r="E11" s="4" t="s">
        <v>18</v>
      </c>
      <c r="F11" s="9">
        <f>C22/C16*100</f>
        <v>1.2872332483709621</v>
      </c>
      <c r="G11" t="s">
        <v>7</v>
      </c>
      <c r="H11" s="26"/>
    </row>
    <row r="12" spans="2:8" ht="19.5" thickBot="1" x14ac:dyDescent="0.45">
      <c r="B12" s="7" t="s">
        <v>21</v>
      </c>
      <c r="C12" s="8">
        <v>54067</v>
      </c>
      <c r="E12" s="4" t="s">
        <v>20</v>
      </c>
      <c r="F12" s="9">
        <f>C22/C15*100</f>
        <v>5.5593085024718274</v>
      </c>
      <c r="G12" t="s">
        <v>7</v>
      </c>
      <c r="H12" s="26"/>
    </row>
    <row r="13" spans="2:8" ht="19.5" thickBot="1" x14ac:dyDescent="0.45">
      <c r="B13" s="7" t="s">
        <v>23</v>
      </c>
      <c r="C13" s="8">
        <v>212781</v>
      </c>
      <c r="E13" s="4" t="s">
        <v>22</v>
      </c>
      <c r="F13" s="9">
        <f>C22/C5*100</f>
        <v>1.0907217861209342</v>
      </c>
      <c r="G13" t="s">
        <v>7</v>
      </c>
      <c r="H13" s="27"/>
    </row>
    <row r="14" spans="2:8" ht="19.5" thickBot="1" x14ac:dyDescent="0.45">
      <c r="B14" s="7" t="s">
        <v>27</v>
      </c>
      <c r="C14" s="8">
        <v>266848</v>
      </c>
      <c r="E14" s="4" t="s">
        <v>70</v>
      </c>
      <c r="F14" s="9">
        <f>C16/C5</f>
        <v>0.84733810869263992</v>
      </c>
      <c r="G14" t="s">
        <v>25</v>
      </c>
      <c r="H14" s="25" t="s">
        <v>26</v>
      </c>
    </row>
    <row r="15" spans="2:8" ht="19.5" thickBot="1" x14ac:dyDescent="0.45">
      <c r="B15" s="7" t="s">
        <v>29</v>
      </c>
      <c r="C15" s="8">
        <v>65134</v>
      </c>
      <c r="E15" s="4" t="s">
        <v>24</v>
      </c>
      <c r="F15" s="9">
        <f>C16/C8</f>
        <v>24.682021584627535</v>
      </c>
      <c r="G15" t="s">
        <v>25</v>
      </c>
      <c r="H15" s="26"/>
    </row>
    <row r="16" spans="2:8" ht="19.5" thickBot="1" x14ac:dyDescent="0.45">
      <c r="B16" s="7" t="s">
        <v>31</v>
      </c>
      <c r="C16" s="8">
        <v>281301</v>
      </c>
      <c r="E16" s="4" t="s">
        <v>28</v>
      </c>
      <c r="F16" s="9">
        <f>C16/C9</f>
        <v>79.598471986417664</v>
      </c>
      <c r="G16" t="s">
        <v>25</v>
      </c>
      <c r="H16" s="26"/>
    </row>
    <row r="17" spans="2:8" ht="19.5" thickBot="1" x14ac:dyDescent="0.45">
      <c r="B17" s="7" t="s">
        <v>34</v>
      </c>
      <c r="C17" s="8">
        <v>151014</v>
      </c>
      <c r="E17" s="4" t="s">
        <v>30</v>
      </c>
      <c r="F17" s="9">
        <f>C16/C11</f>
        <v>1.7311896116684105</v>
      </c>
      <c r="G17" t="s">
        <v>25</v>
      </c>
      <c r="H17" s="26"/>
    </row>
    <row r="18" spans="2:8" ht="19.5" thickBot="1" x14ac:dyDescent="0.45">
      <c r="B18" s="7" t="s">
        <v>69</v>
      </c>
      <c r="C18" s="8">
        <v>138025</v>
      </c>
      <c r="E18" s="5" t="s">
        <v>32</v>
      </c>
      <c r="F18" s="9">
        <f>C5/(C16/12)</f>
        <v>14.161997291157871</v>
      </c>
      <c r="G18" t="s">
        <v>33</v>
      </c>
      <c r="H18" s="26"/>
    </row>
    <row r="19" spans="2:8" ht="19.5" thickBot="1" x14ac:dyDescent="0.45">
      <c r="B19" s="7" t="s">
        <v>36</v>
      </c>
      <c r="C19" s="8">
        <v>10123</v>
      </c>
      <c r="E19" s="5" t="s">
        <v>35</v>
      </c>
      <c r="F19" s="9">
        <f>C8/(C16/12)</f>
        <v>0.48618383866392229</v>
      </c>
      <c r="G19" t="s">
        <v>33</v>
      </c>
      <c r="H19" s="26"/>
    </row>
    <row r="20" spans="2:8" ht="19.5" thickBot="1" x14ac:dyDescent="0.45">
      <c r="B20" s="7" t="s">
        <v>38</v>
      </c>
      <c r="C20" s="8">
        <v>7564</v>
      </c>
      <c r="E20" s="5" t="s">
        <v>37</v>
      </c>
      <c r="F20" s="9">
        <f>C9/(C16/12)</f>
        <v>0.15075666279181374</v>
      </c>
      <c r="G20" t="s">
        <v>33</v>
      </c>
      <c r="H20" s="27"/>
    </row>
    <row r="21" spans="2:8" ht="19.5" thickBot="1" x14ac:dyDescent="0.45">
      <c r="B21" s="7" t="s">
        <v>41</v>
      </c>
      <c r="C21" s="8">
        <v>7564</v>
      </c>
      <c r="E21" s="4" t="s">
        <v>39</v>
      </c>
      <c r="F21" s="9">
        <f>C6/C12*100</f>
        <v>125.75693121497402</v>
      </c>
      <c r="G21" t="s">
        <v>7</v>
      </c>
      <c r="H21" s="25" t="s">
        <v>40</v>
      </c>
    </row>
    <row r="22" spans="2:8" ht="19.5" thickBot="1" x14ac:dyDescent="0.45">
      <c r="B22" s="7" t="s">
        <v>43</v>
      </c>
      <c r="C22" s="11">
        <v>3621</v>
      </c>
      <c r="E22" s="4" t="s">
        <v>42</v>
      </c>
      <c r="F22" s="9">
        <f>C7/C12*100</f>
        <v>114.73542086670243</v>
      </c>
      <c r="G22" t="s">
        <v>7</v>
      </c>
      <c r="H22" s="26"/>
    </row>
    <row r="23" spans="2:8" ht="19.5" thickBot="1" x14ac:dyDescent="0.45">
      <c r="B23" s="12" t="s">
        <v>45</v>
      </c>
      <c r="C23" s="13"/>
      <c r="E23" s="5" t="s">
        <v>44</v>
      </c>
      <c r="F23" s="9">
        <f>C10/C15*100</f>
        <v>405.30291399269203</v>
      </c>
      <c r="G23" t="s">
        <v>7</v>
      </c>
      <c r="H23" s="26"/>
    </row>
    <row r="24" spans="2:8" ht="19.5" thickBot="1" x14ac:dyDescent="0.45">
      <c r="B24" s="7" t="s">
        <v>47</v>
      </c>
      <c r="C24" s="8"/>
      <c r="E24" s="5" t="s">
        <v>46</v>
      </c>
      <c r="F24" s="9">
        <f>C10/(C15+C13)*100</f>
        <v>94.989475199251572</v>
      </c>
      <c r="G24" t="s">
        <v>7</v>
      </c>
      <c r="H24" s="26"/>
    </row>
    <row r="25" spans="2:8" ht="19.5" thickBot="1" x14ac:dyDescent="0.45">
      <c r="B25" s="7" t="s">
        <v>49</v>
      </c>
      <c r="C25" s="8">
        <v>499</v>
      </c>
      <c r="E25" s="4" t="s">
        <v>48</v>
      </c>
      <c r="F25" s="9">
        <f>C15/C5*100</f>
        <v>19.619738419552867</v>
      </c>
      <c r="G25" t="s">
        <v>7</v>
      </c>
      <c r="H25" s="26"/>
    </row>
    <row r="26" spans="2:8" ht="19.5" thickBot="1" x14ac:dyDescent="0.45">
      <c r="B26" s="7" t="s">
        <v>51</v>
      </c>
      <c r="C26" s="8"/>
      <c r="E26" s="5" t="s">
        <v>50</v>
      </c>
      <c r="F26" s="9">
        <f>C14/C15*100</f>
        <v>409.69079129179846</v>
      </c>
      <c r="G26" t="s">
        <v>7</v>
      </c>
      <c r="H26" s="26"/>
    </row>
    <row r="27" spans="2:8" ht="36.75" thickBot="1" x14ac:dyDescent="0.45">
      <c r="B27" s="7" t="s">
        <v>54</v>
      </c>
      <c r="C27" s="8"/>
      <c r="E27" s="17" t="s">
        <v>52</v>
      </c>
      <c r="F27" s="9">
        <f>(C19+C23+C24+C25+C26)/(C30)</f>
        <v>10.590229312063808</v>
      </c>
      <c r="G27" t="s">
        <v>53</v>
      </c>
      <c r="H27" s="27"/>
    </row>
    <row r="28" spans="2:8" ht="19.5" thickBot="1" x14ac:dyDescent="0.45">
      <c r="B28" s="7" t="s">
        <v>57</v>
      </c>
      <c r="C28" s="8">
        <v>52673</v>
      </c>
      <c r="E28" s="4" t="s">
        <v>55</v>
      </c>
      <c r="F28" s="9">
        <f>F30/C33</f>
        <v>13.820959264126151</v>
      </c>
      <c r="G28" t="s">
        <v>5</v>
      </c>
      <c r="H28" s="24" t="s">
        <v>56</v>
      </c>
    </row>
    <row r="29" spans="2:8" ht="19.5" thickBot="1" x14ac:dyDescent="0.45">
      <c r="B29" s="7" t="s">
        <v>58</v>
      </c>
      <c r="C29" s="8"/>
    </row>
    <row r="30" spans="2:8" ht="19.5" thickBot="1" x14ac:dyDescent="0.45">
      <c r="B30" s="7" t="s">
        <v>60</v>
      </c>
      <c r="C30" s="8">
        <v>1003</v>
      </c>
      <c r="E30" s="14" t="s">
        <v>59</v>
      </c>
      <c r="F30" s="15">
        <f>C20+C28+C29+C30+C31+C32</f>
        <v>84142</v>
      </c>
      <c r="G30" t="s">
        <v>5</v>
      </c>
    </row>
    <row r="31" spans="2:8" x14ac:dyDescent="0.4">
      <c r="B31" s="7" t="s">
        <v>61</v>
      </c>
      <c r="C31" s="8"/>
    </row>
    <row r="32" spans="2:8" x14ac:dyDescent="0.4">
      <c r="B32" s="7" t="s">
        <v>62</v>
      </c>
      <c r="C32" s="8">
        <v>22902</v>
      </c>
    </row>
    <row r="33" spans="2:4" x14ac:dyDescent="0.4">
      <c r="B33" s="7" t="s">
        <v>63</v>
      </c>
      <c r="C33" s="8">
        <v>6088</v>
      </c>
      <c r="D33" s="2" t="s">
        <v>64</v>
      </c>
    </row>
  </sheetData>
  <mergeCells count="4">
    <mergeCell ref="E4:F4"/>
    <mergeCell ref="H21:H27"/>
    <mergeCell ref="H14:H20"/>
    <mergeCell ref="H5:H13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CB34-5CFA-482B-B307-1916DAFD548F}">
  <dimension ref="B1:H33"/>
  <sheetViews>
    <sheetView showGridLines="0" topLeftCell="A10" workbookViewId="0">
      <selection activeCell="E23" sqref="E23"/>
    </sheetView>
  </sheetViews>
  <sheetFormatPr defaultRowHeight="18.75" x14ac:dyDescent="0.4"/>
  <cols>
    <col min="1" max="1" width="1" customWidth="1"/>
    <col min="2" max="2" width="15.125" bestFit="1" customWidth="1"/>
    <col min="3" max="3" width="11.125" style="2" bestFit="1" customWidth="1"/>
    <col min="4" max="4" width="7.125" style="2" customWidth="1"/>
    <col min="5" max="5" width="19.5" bestFit="1" customWidth="1"/>
    <col min="6" max="6" width="10" style="3" bestFit="1" customWidth="1"/>
    <col min="7" max="8" width="7.125" bestFit="1" customWidth="1"/>
    <col min="9" max="9" width="1.125" customWidth="1"/>
  </cols>
  <sheetData>
    <row r="1" spans="2:8" ht="24" x14ac:dyDescent="0.4">
      <c r="B1" s="1" t="str">
        <f ca="1">MID(CELL("filename",A1),FIND("]",CELL("filename",A1))+1,99)</f>
        <v>くら寿司 2022年10月期</v>
      </c>
    </row>
    <row r="2" spans="2:8" x14ac:dyDescent="0.4">
      <c r="E2" s="4" t="s">
        <v>0</v>
      </c>
    </row>
    <row r="3" spans="2:8" x14ac:dyDescent="0.4">
      <c r="E3" s="5" t="s">
        <v>1</v>
      </c>
    </row>
    <row r="4" spans="2:8" ht="19.5" thickBot="1" x14ac:dyDescent="0.45">
      <c r="C4" s="6" t="s">
        <v>2</v>
      </c>
      <c r="E4" s="19" t="s">
        <v>3</v>
      </c>
      <c r="F4" s="20"/>
    </row>
    <row r="5" spans="2:8" ht="19.5" thickBot="1" x14ac:dyDescent="0.45">
      <c r="B5" s="7" t="s">
        <v>4</v>
      </c>
      <c r="C5" s="8">
        <v>109621</v>
      </c>
      <c r="D5" s="2" t="s">
        <v>5</v>
      </c>
      <c r="E5" s="4" t="s">
        <v>6</v>
      </c>
      <c r="F5" s="9">
        <f>C20/C5*100</f>
        <v>2.2413588637213673</v>
      </c>
      <c r="G5" t="s">
        <v>7</v>
      </c>
      <c r="H5" s="25" t="s">
        <v>8</v>
      </c>
    </row>
    <row r="6" spans="2:8" ht="19.5" thickBot="1" x14ac:dyDescent="0.45">
      <c r="B6" s="7" t="s">
        <v>9</v>
      </c>
      <c r="C6" s="8">
        <v>23118</v>
      </c>
      <c r="E6" s="4" t="s">
        <v>10</v>
      </c>
      <c r="F6" s="9">
        <f>C17/C16*100</f>
        <v>54.921252314903334</v>
      </c>
      <c r="G6" t="s">
        <v>7</v>
      </c>
      <c r="H6" s="26"/>
    </row>
    <row r="7" spans="2:8" ht="19.5" thickBot="1" x14ac:dyDescent="0.45">
      <c r="B7" s="7" t="s">
        <v>11</v>
      </c>
      <c r="C7" s="8">
        <v>17811</v>
      </c>
      <c r="E7" s="5" t="s">
        <v>68</v>
      </c>
      <c r="F7" s="9">
        <f>C18/C16*100</f>
        <v>55.529272942808916</v>
      </c>
      <c r="G7" t="s">
        <v>7</v>
      </c>
      <c r="H7" s="26"/>
    </row>
    <row r="8" spans="2:8" ht="19.5" thickBot="1" x14ac:dyDescent="0.45">
      <c r="B8" s="7" t="s">
        <v>13</v>
      </c>
      <c r="C8" s="8">
        <v>4642</v>
      </c>
      <c r="E8" s="4" t="s">
        <v>12</v>
      </c>
      <c r="F8" s="9">
        <f>C19/C16*100</f>
        <v>-0.60802062790557931</v>
      </c>
      <c r="G8" t="s">
        <v>7</v>
      </c>
      <c r="H8" s="26"/>
    </row>
    <row r="9" spans="2:8" ht="19.5" thickBot="1" x14ac:dyDescent="0.45">
      <c r="B9" s="7" t="s">
        <v>15</v>
      </c>
      <c r="C9" s="8">
        <v>2410</v>
      </c>
      <c r="E9" s="4" t="s">
        <v>14</v>
      </c>
      <c r="F9" s="9">
        <f>C20/C16*100</f>
        <v>1.3422342163198637</v>
      </c>
      <c r="G9" t="s">
        <v>7</v>
      </c>
      <c r="H9" s="26"/>
    </row>
    <row r="10" spans="2:8" ht="19.5" thickBot="1" x14ac:dyDescent="0.45">
      <c r="B10" s="7" t="s">
        <v>17</v>
      </c>
      <c r="C10" s="8">
        <v>86503</v>
      </c>
      <c r="E10" s="4" t="s">
        <v>16</v>
      </c>
      <c r="F10" s="9">
        <f>C21/C16*100</f>
        <v>1.0406822067925683</v>
      </c>
      <c r="G10" t="s">
        <v>7</v>
      </c>
      <c r="H10" s="26"/>
    </row>
    <row r="11" spans="2:8" ht="19.5" thickBot="1" x14ac:dyDescent="0.45">
      <c r="B11" s="7" t="s">
        <v>19</v>
      </c>
      <c r="C11" s="8">
        <v>72269</v>
      </c>
      <c r="E11" s="4" t="s">
        <v>18</v>
      </c>
      <c r="F11" s="9">
        <f>C22/C16*100</f>
        <v>0.58944677224628927</v>
      </c>
      <c r="G11" t="s">
        <v>7</v>
      </c>
      <c r="H11" s="26"/>
    </row>
    <row r="12" spans="2:8" ht="19.5" thickBot="1" x14ac:dyDescent="0.45">
      <c r="B12" s="7" t="s">
        <v>21</v>
      </c>
      <c r="C12" s="8">
        <v>22561</v>
      </c>
      <c r="E12" s="4" t="s">
        <v>20</v>
      </c>
      <c r="F12" s="9">
        <f>C22/C15*100</f>
        <v>1.829837027489952</v>
      </c>
      <c r="G12" t="s">
        <v>7</v>
      </c>
      <c r="H12" s="26"/>
    </row>
    <row r="13" spans="2:8" ht="19.5" thickBot="1" x14ac:dyDescent="0.45">
      <c r="B13" s="7" t="s">
        <v>23</v>
      </c>
      <c r="C13" s="8">
        <v>28092</v>
      </c>
      <c r="E13" s="4" t="s">
        <v>22</v>
      </c>
      <c r="F13" s="9">
        <f>C22/C5*100</f>
        <v>0.98430045338028294</v>
      </c>
      <c r="G13" t="s">
        <v>7</v>
      </c>
      <c r="H13" s="27"/>
    </row>
    <row r="14" spans="2:8" ht="19.5" thickBot="1" x14ac:dyDescent="0.45">
      <c r="B14" s="7" t="s">
        <v>27</v>
      </c>
      <c r="C14" s="8">
        <v>50654</v>
      </c>
      <c r="E14" s="4" t="s">
        <v>70</v>
      </c>
      <c r="F14" s="9">
        <f>C16/C5</f>
        <v>1.6698716486804535</v>
      </c>
      <c r="G14" t="s">
        <v>25</v>
      </c>
      <c r="H14" s="25" t="s">
        <v>26</v>
      </c>
    </row>
    <row r="15" spans="2:8" ht="19.5" thickBot="1" x14ac:dyDescent="0.45">
      <c r="B15" s="7" t="s">
        <v>29</v>
      </c>
      <c r="C15" s="8">
        <v>58967</v>
      </c>
      <c r="E15" s="4" t="s">
        <v>24</v>
      </c>
      <c r="F15" s="9">
        <f>C16/C8</f>
        <v>39.434080137871604</v>
      </c>
      <c r="G15" t="s">
        <v>25</v>
      </c>
      <c r="H15" s="26"/>
    </row>
    <row r="16" spans="2:8" ht="19.5" thickBot="1" x14ac:dyDescent="0.45">
      <c r="B16" s="7" t="s">
        <v>31</v>
      </c>
      <c r="C16" s="8">
        <v>183053</v>
      </c>
      <c r="E16" s="4" t="s">
        <v>28</v>
      </c>
      <c r="F16" s="9">
        <f>C16/C9</f>
        <v>75.955601659751039</v>
      </c>
      <c r="G16" t="s">
        <v>25</v>
      </c>
      <c r="H16" s="26"/>
    </row>
    <row r="17" spans="2:8" ht="19.5" thickBot="1" x14ac:dyDescent="0.45">
      <c r="B17" s="7" t="s">
        <v>34</v>
      </c>
      <c r="C17" s="8">
        <v>100535</v>
      </c>
      <c r="E17" s="4" t="s">
        <v>30</v>
      </c>
      <c r="F17" s="9">
        <f>C16/C11</f>
        <v>2.5329394346123513</v>
      </c>
      <c r="G17" t="s">
        <v>25</v>
      </c>
      <c r="H17" s="26"/>
    </row>
    <row r="18" spans="2:8" ht="19.5" thickBot="1" x14ac:dyDescent="0.45">
      <c r="B18" s="7" t="s">
        <v>69</v>
      </c>
      <c r="C18" s="8">
        <v>101648</v>
      </c>
      <c r="E18" s="5" t="s">
        <v>32</v>
      </c>
      <c r="F18" s="9">
        <f>C5/(C16/12)</f>
        <v>7.1861810513894886</v>
      </c>
      <c r="G18" t="s">
        <v>33</v>
      </c>
      <c r="H18" s="26"/>
    </row>
    <row r="19" spans="2:8" ht="19.5" thickBot="1" x14ac:dyDescent="0.45">
      <c r="B19" s="7" t="s">
        <v>36</v>
      </c>
      <c r="C19" s="8">
        <v>-1113</v>
      </c>
      <c r="E19" s="5" t="s">
        <v>35</v>
      </c>
      <c r="F19" s="9">
        <f>C8/(C16/12)</f>
        <v>0.30430531048384896</v>
      </c>
      <c r="G19" t="s">
        <v>33</v>
      </c>
      <c r="H19" s="26"/>
    </row>
    <row r="20" spans="2:8" ht="19.5" thickBot="1" x14ac:dyDescent="0.45">
      <c r="B20" s="7" t="s">
        <v>38</v>
      </c>
      <c r="C20" s="8">
        <v>2457</v>
      </c>
      <c r="E20" s="5" t="s">
        <v>37</v>
      </c>
      <c r="F20" s="9">
        <f>C9/(C16/12)</f>
        <v>0.15798703107843085</v>
      </c>
      <c r="G20" t="s">
        <v>33</v>
      </c>
      <c r="H20" s="27"/>
    </row>
    <row r="21" spans="2:8" ht="19.5" thickBot="1" x14ac:dyDescent="0.45">
      <c r="B21" s="7" t="s">
        <v>41</v>
      </c>
      <c r="C21" s="8">
        <v>1905</v>
      </c>
      <c r="E21" s="4" t="s">
        <v>39</v>
      </c>
      <c r="F21" s="9">
        <f>C6/C12*100</f>
        <v>102.46886219582466</v>
      </c>
      <c r="G21" t="s">
        <v>7</v>
      </c>
      <c r="H21" s="25" t="s">
        <v>40</v>
      </c>
    </row>
    <row r="22" spans="2:8" ht="19.5" thickBot="1" x14ac:dyDescent="0.45">
      <c r="B22" s="7" t="s">
        <v>43</v>
      </c>
      <c r="C22" s="11">
        <v>1079</v>
      </c>
      <c r="E22" s="4" t="s">
        <v>42</v>
      </c>
      <c r="F22" s="9">
        <f>C7/C12*100</f>
        <v>78.945968707060857</v>
      </c>
      <c r="G22" t="s">
        <v>7</v>
      </c>
      <c r="H22" s="26"/>
    </row>
    <row r="23" spans="2:8" ht="19.5" thickBot="1" x14ac:dyDescent="0.45">
      <c r="B23" s="12" t="s">
        <v>45</v>
      </c>
      <c r="C23" s="13">
        <v>73</v>
      </c>
      <c r="E23" s="5" t="s">
        <v>44</v>
      </c>
      <c r="F23" s="9">
        <f>C10/C15*100</f>
        <v>146.6973052724405</v>
      </c>
      <c r="G23" t="s">
        <v>7</v>
      </c>
      <c r="H23" s="26"/>
    </row>
    <row r="24" spans="2:8" ht="19.5" thickBot="1" x14ac:dyDescent="0.45">
      <c r="B24" s="7" t="s">
        <v>47</v>
      </c>
      <c r="C24" s="8"/>
      <c r="E24" s="5" t="s">
        <v>46</v>
      </c>
      <c r="F24" s="9">
        <f>C10/(C15+C13)*100</f>
        <v>99.361352645906791</v>
      </c>
      <c r="G24" t="s">
        <v>7</v>
      </c>
      <c r="H24" s="26"/>
    </row>
    <row r="25" spans="2:8" ht="19.5" thickBot="1" x14ac:dyDescent="0.45">
      <c r="B25" s="7" t="s">
        <v>49</v>
      </c>
      <c r="C25" s="8">
        <v>315</v>
      </c>
      <c r="E25" s="4" t="s">
        <v>48</v>
      </c>
      <c r="F25" s="9">
        <f>C15/C5*100</f>
        <v>53.791700495343044</v>
      </c>
      <c r="G25" t="s">
        <v>7</v>
      </c>
      <c r="H25" s="26"/>
    </row>
    <row r="26" spans="2:8" ht="19.5" thickBot="1" x14ac:dyDescent="0.45">
      <c r="B26" s="7" t="s">
        <v>51</v>
      </c>
      <c r="C26" s="8">
        <v>302</v>
      </c>
      <c r="E26" s="5" t="s">
        <v>50</v>
      </c>
      <c r="F26" s="9">
        <f>C14/C15*100</f>
        <v>85.90228432852274</v>
      </c>
      <c r="G26" t="s">
        <v>7</v>
      </c>
      <c r="H26" s="26"/>
    </row>
    <row r="27" spans="2:8" ht="36.75" thickBot="1" x14ac:dyDescent="0.45">
      <c r="B27" s="7" t="s">
        <v>54</v>
      </c>
      <c r="C27" s="8"/>
      <c r="E27" s="17" t="s">
        <v>52</v>
      </c>
      <c r="F27" s="9">
        <f>(C19+C23+C24+C25+C26)/(C30)</f>
        <v>-1.8968609865470851</v>
      </c>
      <c r="G27" t="s">
        <v>53</v>
      </c>
      <c r="H27" s="27"/>
    </row>
    <row r="28" spans="2:8" ht="19.5" thickBot="1" x14ac:dyDescent="0.45">
      <c r="B28" s="7" t="s">
        <v>57</v>
      </c>
      <c r="C28" s="8">
        <v>10787</v>
      </c>
      <c r="E28" s="4" t="s">
        <v>55</v>
      </c>
      <c r="F28" s="9">
        <f>F30/C33</f>
        <v>9.0588235294117645</v>
      </c>
      <c r="G28" t="s">
        <v>5</v>
      </c>
      <c r="H28" s="24" t="s">
        <v>56</v>
      </c>
    </row>
    <row r="29" spans="2:8" ht="19.5" thickBot="1" x14ac:dyDescent="0.45">
      <c r="B29" s="7" t="s">
        <v>58</v>
      </c>
      <c r="C29" s="8"/>
    </row>
    <row r="30" spans="2:8" ht="19.5" thickBot="1" x14ac:dyDescent="0.45">
      <c r="B30" s="7" t="s">
        <v>60</v>
      </c>
      <c r="C30" s="8">
        <v>223</v>
      </c>
      <c r="E30" s="14" t="s">
        <v>59</v>
      </c>
      <c r="F30" s="15">
        <f>C20+C28+C29+C30+C31+C32</f>
        <v>21098</v>
      </c>
      <c r="G30" t="s">
        <v>5</v>
      </c>
    </row>
    <row r="31" spans="2:8" x14ac:dyDescent="0.4">
      <c r="B31" s="7" t="s">
        <v>61</v>
      </c>
      <c r="C31" s="8"/>
    </row>
    <row r="32" spans="2:8" x14ac:dyDescent="0.4">
      <c r="B32" s="7" t="s">
        <v>62</v>
      </c>
      <c r="C32" s="8">
        <v>7631</v>
      </c>
    </row>
    <row r="33" spans="2:4" x14ac:dyDescent="0.4">
      <c r="B33" s="7" t="s">
        <v>63</v>
      </c>
      <c r="C33" s="8">
        <v>2329</v>
      </c>
      <c r="D33" s="2" t="s">
        <v>64</v>
      </c>
    </row>
  </sheetData>
  <mergeCells count="4">
    <mergeCell ref="E4:F4"/>
    <mergeCell ref="H21:H27"/>
    <mergeCell ref="H5:H13"/>
    <mergeCell ref="H14:H20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33AE1-CEC3-4532-8026-FA7CE2956361}">
  <dimension ref="A1:H32"/>
  <sheetViews>
    <sheetView showGridLines="0" tabSelected="1" topLeftCell="A13" workbookViewId="0">
      <selection activeCell="K30" sqref="K30"/>
    </sheetView>
  </sheetViews>
  <sheetFormatPr defaultRowHeight="18.75" x14ac:dyDescent="0.4"/>
  <cols>
    <col min="1" max="1" width="3.25" customWidth="1"/>
    <col min="2" max="2" width="23.75" bestFit="1" customWidth="1"/>
    <col min="3" max="3" width="12.5" style="3" customWidth="1"/>
    <col min="5" max="5" width="12.5" style="3" bestFit="1" customWidth="1"/>
    <col min="6" max="6" width="7.125" bestFit="1" customWidth="1"/>
    <col min="7" max="7" width="3.375" bestFit="1" customWidth="1"/>
    <col min="8" max="8" width="7.125" bestFit="1" customWidth="1"/>
    <col min="9" max="9" width="1.125" customWidth="1"/>
  </cols>
  <sheetData>
    <row r="1" spans="1:8" ht="24" x14ac:dyDescent="0.4">
      <c r="A1" s="1" t="str">
        <f ca="1">MID(CELL("filename",A1),FIND("]",CELL("filename",A1))+1,99)</f>
        <v>スシローVSくら寿司</v>
      </c>
    </row>
    <row r="2" spans="1:8" x14ac:dyDescent="0.4">
      <c r="B2" s="4" t="s">
        <v>0</v>
      </c>
      <c r="C2"/>
      <c r="E2"/>
    </row>
    <row r="3" spans="1:8" x14ac:dyDescent="0.4">
      <c r="B3" s="5" t="s">
        <v>1</v>
      </c>
      <c r="C3" s="21" t="s">
        <v>3</v>
      </c>
      <c r="D3" s="22"/>
      <c r="E3" s="22"/>
    </row>
    <row r="4" spans="1:8" x14ac:dyDescent="0.4">
      <c r="C4" s="23">
        <v>44805</v>
      </c>
      <c r="D4" s="18"/>
      <c r="E4" s="23">
        <v>44835</v>
      </c>
    </row>
    <row r="5" spans="1:8" ht="19.5" thickBot="1" x14ac:dyDescent="0.45">
      <c r="B5" s="7"/>
      <c r="C5" s="16" t="s">
        <v>66</v>
      </c>
      <c r="E5" s="16" t="s">
        <v>67</v>
      </c>
      <c r="F5" s="7" t="str">
        <f ca="1">MID(CELL("filename",F5),FIND("]",CELL("filename",F5))+1,99)</f>
        <v>スシローVSくら寿司</v>
      </c>
    </row>
    <row r="6" spans="1:8" ht="19.5" thickBot="1" x14ac:dyDescent="0.45">
      <c r="B6" s="4" t="s">
        <v>6</v>
      </c>
      <c r="C6" s="9">
        <f>'スシロー 2022年9月'!F5</f>
        <v>2.2784367827171352</v>
      </c>
      <c r="D6" t="s">
        <v>65</v>
      </c>
      <c r="E6" s="9">
        <f>'くら寿司 2022年10月期'!F5</f>
        <v>2.2413588637213673</v>
      </c>
      <c r="F6" t="s">
        <v>65</v>
      </c>
      <c r="G6" t="str">
        <f>IF(C6&gt;E6,"〇","×")</f>
        <v>〇</v>
      </c>
      <c r="H6" s="25" t="s">
        <v>8</v>
      </c>
    </row>
    <row r="7" spans="1:8" ht="19.5" thickBot="1" x14ac:dyDescent="0.45">
      <c r="B7" s="4" t="s">
        <v>10</v>
      </c>
      <c r="C7" s="9">
        <f>'スシロー 2022年9月'!F6</f>
        <v>53.684131944074146</v>
      </c>
      <c r="D7" t="s">
        <v>65</v>
      </c>
      <c r="E7" s="9">
        <f>'くら寿司 2022年10月期'!F6</f>
        <v>54.921252314903334</v>
      </c>
      <c r="F7" t="s">
        <v>65</v>
      </c>
      <c r="G7" t="str">
        <f t="shared" ref="G7:G27" si="0">IF(C7&gt;E7,"〇","×")</f>
        <v>×</v>
      </c>
      <c r="H7" s="26"/>
    </row>
    <row r="8" spans="1:8" ht="19.5" thickBot="1" x14ac:dyDescent="0.45">
      <c r="B8" s="5" t="s">
        <v>68</v>
      </c>
      <c r="C8" s="9">
        <f>'スシロー 2022年9月'!F7</f>
        <v>49.066658134880434</v>
      </c>
      <c r="D8" t="s">
        <v>65</v>
      </c>
      <c r="E8" s="9">
        <f>'くら寿司 2022年10月期'!F7</f>
        <v>55.529272942808916</v>
      </c>
      <c r="F8" t="s">
        <v>65</v>
      </c>
      <c r="G8" t="str">
        <f>IF(C8&lt;E8,"〇","×")</f>
        <v>〇</v>
      </c>
      <c r="H8" s="26"/>
    </row>
    <row r="9" spans="1:8" ht="19.5" thickBot="1" x14ac:dyDescent="0.45">
      <c r="B9" s="4" t="s">
        <v>12</v>
      </c>
      <c r="C9" s="9">
        <f>'スシロー 2022年9月'!F8</f>
        <v>3.5986363361665976</v>
      </c>
      <c r="D9" t="s">
        <v>65</v>
      </c>
      <c r="E9" s="9">
        <f>'くら寿司 2022年10月期'!F8</f>
        <v>-0.60802062790557931</v>
      </c>
      <c r="F9" t="s">
        <v>65</v>
      </c>
      <c r="G9" t="str">
        <f t="shared" si="0"/>
        <v>〇</v>
      </c>
      <c r="H9" s="26"/>
    </row>
    <row r="10" spans="1:8" ht="19.5" thickBot="1" x14ac:dyDescent="0.45">
      <c r="B10" s="4" t="s">
        <v>14</v>
      </c>
      <c r="C10" s="9">
        <f>'スシロー 2022年9月'!F9</f>
        <v>2.688934628742877</v>
      </c>
      <c r="D10" t="s">
        <v>65</v>
      </c>
      <c r="E10" s="9">
        <f>'くら寿司 2022年10月期'!F9</f>
        <v>1.3422342163198637</v>
      </c>
      <c r="F10" t="s">
        <v>65</v>
      </c>
      <c r="G10" t="str">
        <f t="shared" si="0"/>
        <v>〇</v>
      </c>
      <c r="H10" s="26"/>
    </row>
    <row r="11" spans="1:8" ht="19.5" thickBot="1" x14ac:dyDescent="0.45">
      <c r="B11" s="4" t="s">
        <v>16</v>
      </c>
      <c r="C11" s="9">
        <f>'スシロー 2022年9月'!F10</f>
        <v>2.688934628742877</v>
      </c>
      <c r="D11" t="s">
        <v>65</v>
      </c>
      <c r="E11" s="9">
        <f>'くら寿司 2022年10月期'!F10</f>
        <v>1.0406822067925683</v>
      </c>
      <c r="F11" t="s">
        <v>65</v>
      </c>
      <c r="G11" t="str">
        <f t="shared" si="0"/>
        <v>〇</v>
      </c>
      <c r="H11" s="26"/>
    </row>
    <row r="12" spans="1:8" ht="19.5" thickBot="1" x14ac:dyDescent="0.45">
      <c r="B12" s="4" t="s">
        <v>18</v>
      </c>
      <c r="C12" s="9">
        <f>'スシロー 2022年9月'!F11</f>
        <v>1.2872332483709621</v>
      </c>
      <c r="D12" t="s">
        <v>65</v>
      </c>
      <c r="E12" s="9">
        <f>'くら寿司 2022年10月期'!F11</f>
        <v>0.58944677224628927</v>
      </c>
      <c r="F12" t="s">
        <v>65</v>
      </c>
      <c r="G12" t="str">
        <f t="shared" si="0"/>
        <v>〇</v>
      </c>
      <c r="H12" s="26"/>
    </row>
    <row r="13" spans="1:8" ht="19.5" thickBot="1" x14ac:dyDescent="0.45">
      <c r="B13" s="4" t="s">
        <v>20</v>
      </c>
      <c r="C13" s="9">
        <f>'スシロー 2022年9月'!F12</f>
        <v>5.5593085024718274</v>
      </c>
      <c r="D13" t="s">
        <v>65</v>
      </c>
      <c r="E13" s="9">
        <f>'くら寿司 2022年10月期'!F12</f>
        <v>1.829837027489952</v>
      </c>
      <c r="F13" t="s">
        <v>65</v>
      </c>
      <c r="G13" t="str">
        <f t="shared" si="0"/>
        <v>〇</v>
      </c>
      <c r="H13" s="26"/>
    </row>
    <row r="14" spans="1:8" ht="19.5" thickBot="1" x14ac:dyDescent="0.45">
      <c r="B14" s="4" t="s">
        <v>22</v>
      </c>
      <c r="C14" s="9">
        <f>'スシロー 2022年9月'!F13</f>
        <v>1.0907217861209342</v>
      </c>
      <c r="D14" t="s">
        <v>65</v>
      </c>
      <c r="E14" s="9">
        <f>'くら寿司 2022年10月期'!F13</f>
        <v>0.98430045338028294</v>
      </c>
      <c r="F14" t="s">
        <v>65</v>
      </c>
      <c r="G14" t="str">
        <f t="shared" si="0"/>
        <v>〇</v>
      </c>
      <c r="H14" s="27"/>
    </row>
    <row r="15" spans="1:8" ht="19.5" thickBot="1" x14ac:dyDescent="0.45">
      <c r="B15" s="4" t="s">
        <v>70</v>
      </c>
      <c r="C15" s="9">
        <f>'スシロー 2022年9月'!F14</f>
        <v>0.84733810869263992</v>
      </c>
      <c r="D15" t="s">
        <v>25</v>
      </c>
      <c r="E15" s="9">
        <f>'くら寿司 2022年10月期'!F14</f>
        <v>1.6698716486804535</v>
      </c>
      <c r="F15" t="s">
        <v>25</v>
      </c>
      <c r="G15" t="str">
        <f t="shared" si="0"/>
        <v>×</v>
      </c>
      <c r="H15" s="26" t="s">
        <v>26</v>
      </c>
    </row>
    <row r="16" spans="1:8" ht="19.5" thickBot="1" x14ac:dyDescent="0.45">
      <c r="B16" s="4" t="s">
        <v>24</v>
      </c>
      <c r="C16" s="9">
        <f>'スシロー 2022年9月'!F15</f>
        <v>24.682021584627535</v>
      </c>
      <c r="D16" t="s">
        <v>25</v>
      </c>
      <c r="E16" s="9">
        <f>'くら寿司 2022年10月期'!F15</f>
        <v>39.434080137871604</v>
      </c>
      <c r="F16" t="s">
        <v>25</v>
      </c>
      <c r="G16" t="str">
        <f t="shared" si="0"/>
        <v>×</v>
      </c>
      <c r="H16" s="26"/>
    </row>
    <row r="17" spans="2:8" ht="19.5" thickBot="1" x14ac:dyDescent="0.45">
      <c r="B17" s="4" t="s">
        <v>28</v>
      </c>
      <c r="C17" s="9">
        <f>'スシロー 2022年9月'!F16</f>
        <v>79.598471986417664</v>
      </c>
      <c r="D17" t="s">
        <v>25</v>
      </c>
      <c r="E17" s="9">
        <f>'くら寿司 2022年10月期'!F16</f>
        <v>75.955601659751039</v>
      </c>
      <c r="F17" t="s">
        <v>25</v>
      </c>
      <c r="G17" t="str">
        <f>IF(C17&gt;E17,"〇","×")</f>
        <v>〇</v>
      </c>
      <c r="H17" s="26"/>
    </row>
    <row r="18" spans="2:8" ht="19.5" thickBot="1" x14ac:dyDescent="0.45">
      <c r="B18" s="4" t="s">
        <v>30</v>
      </c>
      <c r="C18" s="9">
        <f>'スシロー 2022年9月'!F17</f>
        <v>1.7311896116684105</v>
      </c>
      <c r="D18" t="s">
        <v>25</v>
      </c>
      <c r="E18" s="9">
        <f>'くら寿司 2022年10月期'!F17</f>
        <v>2.5329394346123513</v>
      </c>
      <c r="F18" t="s">
        <v>25</v>
      </c>
      <c r="G18" t="str">
        <f>IF(C18&lt;E18,"〇","×")</f>
        <v>〇</v>
      </c>
      <c r="H18" s="26"/>
    </row>
    <row r="19" spans="2:8" ht="19.5" thickBot="1" x14ac:dyDescent="0.45">
      <c r="B19" s="5" t="s">
        <v>32</v>
      </c>
      <c r="C19" s="9">
        <f>'スシロー 2022年9月'!F18</f>
        <v>14.161997291157871</v>
      </c>
      <c r="D19" t="s">
        <v>33</v>
      </c>
      <c r="E19" s="9">
        <f>'くら寿司 2022年10月期'!F18</f>
        <v>7.1861810513894886</v>
      </c>
      <c r="F19" t="s">
        <v>33</v>
      </c>
      <c r="G19" t="str">
        <f>IF(C19&lt;E19,"〇","×")</f>
        <v>×</v>
      </c>
      <c r="H19" s="26"/>
    </row>
    <row r="20" spans="2:8" ht="19.5" thickBot="1" x14ac:dyDescent="0.45">
      <c r="B20" s="5" t="s">
        <v>35</v>
      </c>
      <c r="C20" s="9">
        <f>'スシロー 2022年9月'!F19</f>
        <v>0.48618383866392229</v>
      </c>
      <c r="D20" t="s">
        <v>33</v>
      </c>
      <c r="E20" s="9">
        <f>'くら寿司 2022年10月期'!F19</f>
        <v>0.30430531048384896</v>
      </c>
      <c r="F20" t="s">
        <v>33</v>
      </c>
      <c r="G20" t="str">
        <f>IF(C20&lt;E20,"〇","×")</f>
        <v>×</v>
      </c>
      <c r="H20" s="26"/>
    </row>
    <row r="21" spans="2:8" ht="19.5" thickBot="1" x14ac:dyDescent="0.45">
      <c r="B21" s="5" t="s">
        <v>37</v>
      </c>
      <c r="C21" s="9">
        <f>'スシロー 2022年9月'!F20</f>
        <v>0.15075666279181374</v>
      </c>
      <c r="D21" t="s">
        <v>33</v>
      </c>
      <c r="E21" s="9">
        <f>'くら寿司 2022年10月期'!F20</f>
        <v>0.15798703107843085</v>
      </c>
      <c r="F21" t="s">
        <v>33</v>
      </c>
      <c r="G21" t="str">
        <f>IF(C21&lt;E21,"〇","×")</f>
        <v>〇</v>
      </c>
      <c r="H21" s="27"/>
    </row>
    <row r="22" spans="2:8" ht="19.5" thickBot="1" x14ac:dyDescent="0.45">
      <c r="B22" s="4" t="s">
        <v>39</v>
      </c>
      <c r="C22" s="9">
        <f>'スシロー 2022年9月'!F21</f>
        <v>125.75693121497402</v>
      </c>
      <c r="D22" t="s">
        <v>65</v>
      </c>
      <c r="E22" s="9">
        <f>'くら寿司 2022年10月期'!F21</f>
        <v>102.46886219582466</v>
      </c>
      <c r="F22" t="s">
        <v>65</v>
      </c>
      <c r="G22" t="str">
        <f>IF(C22&gt;E22,"〇","×")</f>
        <v>〇</v>
      </c>
      <c r="H22" s="25" t="s">
        <v>40</v>
      </c>
    </row>
    <row r="23" spans="2:8" ht="19.5" thickBot="1" x14ac:dyDescent="0.45">
      <c r="B23" s="4" t="s">
        <v>42</v>
      </c>
      <c r="C23" s="9">
        <f>'スシロー 2022年9月'!F22</f>
        <v>114.73542086670243</v>
      </c>
      <c r="D23" t="s">
        <v>65</v>
      </c>
      <c r="E23" s="9">
        <f>'くら寿司 2022年10月期'!F22</f>
        <v>78.945968707060857</v>
      </c>
      <c r="F23" t="s">
        <v>65</v>
      </c>
      <c r="G23" t="str">
        <f>IF(C23&gt;E23,"〇","×")</f>
        <v>〇</v>
      </c>
      <c r="H23" s="26"/>
    </row>
    <row r="24" spans="2:8" ht="19.5" thickBot="1" x14ac:dyDescent="0.45">
      <c r="B24" s="5" t="s">
        <v>44</v>
      </c>
      <c r="C24" s="9">
        <f>'スシロー 2022年9月'!F23</f>
        <v>405.30291399269203</v>
      </c>
      <c r="D24" t="s">
        <v>65</v>
      </c>
      <c r="E24" s="9">
        <f>'くら寿司 2022年10月期'!F23</f>
        <v>146.6973052724405</v>
      </c>
      <c r="F24" t="s">
        <v>65</v>
      </c>
      <c r="G24" t="str">
        <f>IF(C24&lt;E24,"〇","×")</f>
        <v>×</v>
      </c>
      <c r="H24" s="26"/>
    </row>
    <row r="25" spans="2:8" ht="19.5" thickBot="1" x14ac:dyDescent="0.45">
      <c r="B25" s="5" t="s">
        <v>46</v>
      </c>
      <c r="C25" s="9">
        <f>'スシロー 2022年9月'!F24</f>
        <v>94.989475199251572</v>
      </c>
      <c r="D25" t="s">
        <v>65</v>
      </c>
      <c r="E25" s="9">
        <f>'くら寿司 2022年10月期'!F24</f>
        <v>99.361352645906791</v>
      </c>
      <c r="F25" t="s">
        <v>65</v>
      </c>
      <c r="G25" t="str">
        <f>IF(C25&lt;E25,"〇","×")</f>
        <v>〇</v>
      </c>
      <c r="H25" s="26"/>
    </row>
    <row r="26" spans="2:8" ht="19.5" thickBot="1" x14ac:dyDescent="0.45">
      <c r="B26" s="4" t="s">
        <v>48</v>
      </c>
      <c r="C26" s="9">
        <f>'スシロー 2022年9月'!F25</f>
        <v>19.619738419552867</v>
      </c>
      <c r="D26" t="s">
        <v>65</v>
      </c>
      <c r="E26" s="9">
        <f>'くら寿司 2022年10月期'!F25</f>
        <v>53.791700495343044</v>
      </c>
      <c r="F26" t="s">
        <v>65</v>
      </c>
      <c r="G26" t="str">
        <f t="shared" si="0"/>
        <v>×</v>
      </c>
      <c r="H26" s="26"/>
    </row>
    <row r="27" spans="2:8" ht="19.5" thickBot="1" x14ac:dyDescent="0.45">
      <c r="B27" s="5" t="s">
        <v>50</v>
      </c>
      <c r="C27" s="9">
        <f>'スシロー 2022年9月'!F26</f>
        <v>409.69079129179846</v>
      </c>
      <c r="D27" t="s">
        <v>65</v>
      </c>
      <c r="E27" s="9">
        <f>'くら寿司 2022年10月期'!F26</f>
        <v>85.90228432852274</v>
      </c>
      <c r="F27" t="s">
        <v>65</v>
      </c>
      <c r="G27" t="str">
        <f>IF(C27&lt;E27,"〇","×")</f>
        <v>×</v>
      </c>
      <c r="H27" s="26"/>
    </row>
    <row r="28" spans="2:8" ht="36.75" thickBot="1" x14ac:dyDescent="0.45">
      <c r="B28" s="17" t="s">
        <v>52</v>
      </c>
      <c r="C28" s="9">
        <f>'スシロー 2022年9月'!F27</f>
        <v>10.590229312063808</v>
      </c>
      <c r="D28" t="s">
        <v>53</v>
      </c>
      <c r="E28" s="9">
        <f>'くら寿司 2022年10月期'!F27</f>
        <v>-1.8968609865470851</v>
      </c>
      <c r="F28" t="s">
        <v>53</v>
      </c>
      <c r="G28" t="str">
        <f t="shared" ref="G28:G29" si="1">IF(C28&gt;E28,"〇","×")</f>
        <v>〇</v>
      </c>
      <c r="H28" s="27"/>
    </row>
    <row r="29" spans="2:8" ht="19.5" thickBot="1" x14ac:dyDescent="0.45">
      <c r="B29" s="4" t="s">
        <v>55</v>
      </c>
      <c r="C29" s="9">
        <f>'スシロー 2022年9月'!F28</f>
        <v>13.820959264126151</v>
      </c>
      <c r="D29" t="s">
        <v>5</v>
      </c>
      <c r="E29" s="9">
        <f>'くら寿司 2022年10月期'!F28</f>
        <v>9.0588235294117645</v>
      </c>
      <c r="F29" t="s">
        <v>5</v>
      </c>
      <c r="G29" t="str">
        <f t="shared" si="1"/>
        <v>〇</v>
      </c>
      <c r="H29" s="10" t="s">
        <v>56</v>
      </c>
    </row>
    <row r="30" spans="2:8" ht="19.5" thickBot="1" x14ac:dyDescent="0.45"/>
    <row r="31" spans="2:8" ht="19.5" thickBot="1" x14ac:dyDescent="0.45">
      <c r="B31" s="14" t="s">
        <v>59</v>
      </c>
      <c r="C31" s="15">
        <f>'スシロー 2022年9月'!F30</f>
        <v>84142</v>
      </c>
      <c r="D31" t="s">
        <v>5</v>
      </c>
      <c r="E31" s="15">
        <f>'くら寿司 2022年10月期'!F30</f>
        <v>21098</v>
      </c>
      <c r="F31" t="s">
        <v>5</v>
      </c>
    </row>
    <row r="32" spans="2:8" ht="4.5" customHeight="1" x14ac:dyDescent="0.4"/>
  </sheetData>
  <mergeCells count="4">
    <mergeCell ref="H22:H28"/>
    <mergeCell ref="H15:H21"/>
    <mergeCell ref="H6:H14"/>
    <mergeCell ref="C3:E3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スシロー 2022年9月</vt:lpstr>
      <vt:lpstr>くら寿司 2022年10月期</vt:lpstr>
      <vt:lpstr>スシローVSくら寿司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2023-01-20T06:15:03Z</dcterms:created>
  <dcterms:modified xsi:type="dcterms:W3CDTF">2023-02-08T04:22:33Z</dcterms:modified>
</cp:coreProperties>
</file>